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4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з початку року" sheetId="6" r:id="rId6"/>
    <sheet name="уточнення планових показників" sheetId="7" r:id="rId7"/>
  </sheets>
  <externalReferences>
    <externalReference r:id="rId10"/>
    <externalReference r:id="rId11"/>
    <externalReference r:id="rId12"/>
  </externalReferences>
  <definedNames>
    <definedName name="_xlnm.Print_Area" localSheetId="5">'з початку року'!$A$1:$P$47</definedName>
  </definedNames>
  <calcPr fullCalcOnLoad="1"/>
</workbook>
</file>

<file path=xl/sharedStrings.xml><?xml version="1.0" encoding="utf-8"?>
<sst xmlns="http://schemas.openxmlformats.org/spreadsheetml/2006/main" count="223" uniqueCount="99">
  <si>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</si>
  <si>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</si>
  <si>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</si>
  <si>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</si>
  <si>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</si>
  <si>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</si>
  <si>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</si>
  <si>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</si>
  <si>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</si>
  <si>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</si>
  <si>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</si>
  <si>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</si>
  <si>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</si>
  <si>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</si>
  <si>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</si>
  <si>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</si>
  <si>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</si>
  <si>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</si>
  <si>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</si>
  <si>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</si>
  <si>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</si>
  <si>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</si>
  <si>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</si>
  <si>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</si>
  <si>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</si>
  <si>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</si>
  <si>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</si>
  <si>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</si>
  <si>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</si>
  <si>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</si>
  <si>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</si>
  <si>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</si>
  <si>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</si>
  <si>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</si>
  <si>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</si>
  <si>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</si>
  <si>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</si>
  <si>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</si>
  <si>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</si>
  <si>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</si>
  <si>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</si>
  <si>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</si>
  <si>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</si>
  <si>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</si>
  <si>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</si>
  <si>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</si>
  <si>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</si>
  <si>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</si>
  <si>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</si>
  <si>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</si>
  <si>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</si>
  <si>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</si>
  <si>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</si>
  <si>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</si>
  <si>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</si>
  <si>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</si>
  <si>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</si>
  <si>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</si>
  <si>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</si>
  <si>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</si>
  <si>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</si>
  <si>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</si>
  <si>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</si>
  <si>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</si>
  <si>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</si>
  <si>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</si>
  <si>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</si>
  <si>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</si>
  <si>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</si>
  <si>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</si>
  <si>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</si>
  <si>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</si>
  <si>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</si>
  <si>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</si>
  <si>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</si>
  <si>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</si>
  <si>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</si>
  <si>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</si>
  <si>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</si>
  <si>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</si>
  <si>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</si>
  <si>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</si>
  <si>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</si>
  <si>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</si>
  <si>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</si>
  <si>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</si>
  <si>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</si>
  <si>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</si>
  <si>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</si>
  <si>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</si>
  <si>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</si>
  <si>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план на січень-травень 2018р.</t>
  </si>
  <si>
    <t>Фактичні надходження (травень)</t>
  </si>
  <si>
    <t>факт  на 14.05.18</t>
  </si>
  <si>
    <t>Зміни до   розпису доходів станом на 23.05.2018р. :</t>
  </si>
  <si>
    <t>станом на 24.05.2018</t>
  </si>
  <si>
    <r>
      <t xml:space="preserve">станом на 24.05.2018р.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</si>
  <si>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24.05.2018р.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</si>
  <si>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24.05.2018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</si>
</sst>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2.3"/>
      <color indexed="8"/>
      <name val="Times New Roman"/>
      <family val="1"/>
    </font>
    <font>
      <sz val="3.6"/>
      <color indexed="8"/>
      <name val="Times New Roman"/>
      <family val="1"/>
    </font>
    <font>
      <sz val="7.9"/>
      <color indexed="8"/>
      <name val="Calibri"/>
      <family val="2"/>
    </font>
    <font>
      <sz val="6.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1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7" fillId="0" borderId="4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3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5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8" xfId="0" applyNumberFormat="1" applyFont="1" applyBorder="1" applyAlignment="1">
      <alignment horizontal="center" vertical="center"/>
    </xf>
    <xf numFmtId="185" fontId="16" fillId="0" borderId="56" xfId="0" applyNumberFormat="1" applyFont="1" applyBorder="1" applyAlignment="1">
      <alignment horizontal="center" vertical="center"/>
    </xf>
    <xf numFmtId="185" fontId="2" fillId="0" borderId="57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185" fontId="11" fillId="0" borderId="59" xfId="0" applyNumberFormat="1" applyFont="1" applyBorder="1" applyAlignment="1">
      <alignment horizontal="center"/>
    </xf>
    <xf numFmtId="185" fontId="11" fillId="0" borderId="6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8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8" xfId="0" applyFont="1" applyBorder="1" applyAlignment="1">
      <alignment horizontal="center"/>
    </xf>
    <xf numFmtId="185" fontId="2" fillId="0" borderId="54" xfId="0" applyNumberFormat="1" applyFont="1" applyBorder="1" applyAlignment="1">
      <alignment horizontal="center"/>
    </xf>
    <xf numFmtId="185" fontId="2" fillId="0" borderId="55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24894310"/>
        <c:axId val="22722199"/>
      </c:lineChart>
      <c:catAx>
        <c:axId val="2489431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722199"/>
        <c:crosses val="autoZero"/>
        <c:auto val="0"/>
        <c:lblOffset val="100"/>
        <c:tickLblSkip val="1"/>
        <c:noMultiLvlLbl val="0"/>
      </c:catAx>
      <c:valAx>
        <c:axId val="2272219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89431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3173200"/>
        <c:axId val="28558801"/>
      </c:lineChart>
      <c:catAx>
        <c:axId val="317320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558801"/>
        <c:crosses val="autoZero"/>
        <c:auto val="0"/>
        <c:lblOffset val="100"/>
        <c:tickLblSkip val="1"/>
        <c:noMultiLvlLbl val="0"/>
      </c:catAx>
      <c:valAx>
        <c:axId val="2855880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7320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55702618"/>
        <c:axId val="31561515"/>
      </c:lineChart>
      <c:catAx>
        <c:axId val="5570261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561515"/>
        <c:crosses val="autoZero"/>
        <c:auto val="0"/>
        <c:lblOffset val="100"/>
        <c:tickLblSkip val="1"/>
        <c:noMultiLvlLbl val="0"/>
      </c:catAx>
      <c:valAx>
        <c:axId val="31561515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70261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15618180"/>
        <c:axId val="6345893"/>
      </c:lineChart>
      <c:catAx>
        <c:axId val="1561818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45893"/>
        <c:crosses val="autoZero"/>
        <c:auto val="0"/>
        <c:lblOffset val="100"/>
        <c:tickLblSkip val="1"/>
        <c:noMultiLvlLbl val="0"/>
      </c:catAx>
      <c:valAx>
        <c:axId val="6345893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61818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57113038"/>
        <c:axId val="44255295"/>
      </c:lineChart>
      <c:catAx>
        <c:axId val="5711303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255295"/>
        <c:crosses val="autoZero"/>
        <c:auto val="0"/>
        <c:lblOffset val="100"/>
        <c:tickLblSkip val="1"/>
        <c:noMultiLvlLbl val="0"/>
      </c:catAx>
      <c:valAx>
        <c:axId val="44255295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11303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24.05.2018</a:t>
            </a:r>
          </a:p>
        </c:rich>
      </c:tx>
      <c:layout>
        <c:manualLayout>
          <c:xMode val="factor"/>
          <c:yMode val="factor"/>
          <c:x val="0.066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січень-травень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62753336"/>
        <c:axId val="27909113"/>
      </c:bar3DChart>
      <c:catAx>
        <c:axId val="62753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909113"/>
        <c:crosses val="autoZero"/>
        <c:auto val="1"/>
        <c:lblOffset val="100"/>
        <c:tickLblSkip val="1"/>
        <c:noMultiLvlLbl val="0"/>
      </c:catAx>
      <c:valAx>
        <c:axId val="27909113"/>
        <c:scaling>
          <c:orientation val="minMax"/>
          <c:max val="3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753336"/>
        <c:crossesAt val="1"/>
        <c:crossBetween val="between"/>
        <c:dispUnits/>
        <c:majorUnit val="4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травень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49855426"/>
        <c:axId val="46045651"/>
      </c:bar3DChart>
      <c:catAx>
        <c:axId val="49855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6045651"/>
        <c:crosses val="autoZero"/>
        <c:auto val="1"/>
        <c:lblOffset val="100"/>
        <c:tickLblSkip val="1"/>
        <c:noMultiLvlLbl val="0"/>
      </c:catAx>
      <c:valAx>
        <c:axId val="46045651"/>
        <c:scaling>
          <c:orientation val="minMax"/>
          <c:max val="1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855426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9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травень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24.05.2018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155 348,8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619 667,5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січень-травень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- 50 524,7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на січень-травень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644 575,1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травень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- 24 907,6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210811-3"/>
      <sheetName val="210811-2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842-сф"/>
      <sheetName val="8822-сф"/>
      <sheetName val="%% СФ"/>
      <sheetName val="7490-сф"/>
      <sheetName val="220804"/>
      <sheetName val="депозит"/>
      <sheetName val="надх"/>
      <sheetName val="залишки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кредити"/>
      <sheetName val="повер ПДФО та трансп"/>
      <sheetName val="110202"/>
      <sheetName val="2111 з 2003р"/>
      <sheetName val="Лист8"/>
      <sheetName val="210103"/>
      <sheetName val="2105"/>
      <sheetName val="210815"/>
      <sheetName val="240622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7" t="s">
        <v>65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1"/>
      <c r="R1" s="120" t="s">
        <v>66</v>
      </c>
      <c r="S1" s="121"/>
      <c r="T1" s="121"/>
      <c r="U1" s="121"/>
      <c r="V1" s="121"/>
      <c r="W1" s="122"/>
    </row>
    <row r="2" spans="1:23" ht="15" thickBot="1">
      <c r="A2" s="123" t="s">
        <v>70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5"/>
      <c r="Q2" s="1"/>
      <c r="R2" s="126" t="s">
        <v>71</v>
      </c>
      <c r="S2" s="127"/>
      <c r="T2" s="127"/>
      <c r="U2" s="127"/>
      <c r="V2" s="127"/>
      <c r="W2" s="12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9" t="s">
        <v>47</v>
      </c>
      <c r="V3" s="130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31">
        <v>0</v>
      </c>
      <c r="V4" s="132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33">
        <v>1</v>
      </c>
      <c r="V5" s="134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35">
        <v>0</v>
      </c>
      <c r="V6" s="136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35">
        <v>0</v>
      </c>
      <c r="V7" s="136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33">
        <v>0</v>
      </c>
      <c r="V8" s="134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33">
        <v>0</v>
      </c>
      <c r="V9" s="134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33">
        <v>0</v>
      </c>
      <c r="V10" s="134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33">
        <v>0</v>
      </c>
      <c r="V11" s="134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33">
        <v>0</v>
      </c>
      <c r="V12" s="134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33">
        <v>0</v>
      </c>
      <c r="V13" s="134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33">
        <v>0</v>
      </c>
      <c r="V14" s="134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33">
        <v>0</v>
      </c>
      <c r="V15" s="134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33">
        <v>0</v>
      </c>
      <c r="V16" s="134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33">
        <v>0</v>
      </c>
      <c r="V17" s="134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33">
        <v>0</v>
      </c>
      <c r="V18" s="134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33">
        <v>0</v>
      </c>
      <c r="V19" s="134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33">
        <v>0</v>
      </c>
      <c r="V20" s="134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33">
        <v>0</v>
      </c>
      <c r="V21" s="134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33">
        <v>0</v>
      </c>
      <c r="V22" s="134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45">
        <v>0</v>
      </c>
      <c r="V23" s="146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47">
        <f>SUM(U4:U23)</f>
        <v>1</v>
      </c>
      <c r="V24" s="148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9" t="s">
        <v>33</v>
      </c>
      <c r="S27" s="149"/>
      <c r="T27" s="149"/>
      <c r="U27" s="14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0" t="s">
        <v>29</v>
      </c>
      <c r="S28" s="150"/>
      <c r="T28" s="150"/>
      <c r="U28" s="15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7">
        <v>43132</v>
      </c>
      <c r="S29" s="151">
        <f>14560.55/1000</f>
        <v>14.56055</v>
      </c>
      <c r="T29" s="151"/>
      <c r="U29" s="15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8"/>
      <c r="S30" s="151"/>
      <c r="T30" s="151"/>
      <c r="U30" s="15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2" t="s">
        <v>45</v>
      </c>
      <c r="T32" s="15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40</v>
      </c>
      <c r="T33" s="15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9" t="s">
        <v>30</v>
      </c>
      <c r="S37" s="149"/>
      <c r="T37" s="149"/>
      <c r="U37" s="14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5" t="s">
        <v>31</v>
      </c>
      <c r="S38" s="155"/>
      <c r="T38" s="155"/>
      <c r="U38" s="15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7">
        <v>43132</v>
      </c>
      <c r="S39" s="139">
        <f>4362046.31/1000</f>
        <v>4362.04631</v>
      </c>
      <c r="T39" s="140"/>
      <c r="U39" s="14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8"/>
      <c r="S40" s="142"/>
      <c r="T40" s="143"/>
      <c r="U40" s="14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21:V21"/>
    <mergeCell ref="U22:V22"/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7" t="s">
        <v>72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1"/>
      <c r="R1" s="120" t="s">
        <v>73</v>
      </c>
      <c r="S1" s="121"/>
      <c r="T1" s="121"/>
      <c r="U1" s="121"/>
      <c r="V1" s="121"/>
      <c r="W1" s="122"/>
    </row>
    <row r="2" spans="1:23" ht="15" thickBot="1">
      <c r="A2" s="123" t="s">
        <v>77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5"/>
      <c r="Q2" s="1"/>
      <c r="R2" s="126" t="s">
        <v>78</v>
      </c>
      <c r="S2" s="127"/>
      <c r="T2" s="127"/>
      <c r="U2" s="127"/>
      <c r="V2" s="127"/>
      <c r="W2" s="12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9" t="s">
        <v>47</v>
      </c>
      <c r="V3" s="130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31">
        <v>0</v>
      </c>
      <c r="V4" s="132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33">
        <v>0</v>
      </c>
      <c r="V5" s="134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35">
        <v>0</v>
      </c>
      <c r="V6" s="136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35">
        <v>0</v>
      </c>
      <c r="V7" s="136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33">
        <v>0</v>
      </c>
      <c r="V8" s="134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33">
        <v>0</v>
      </c>
      <c r="V9" s="134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33">
        <v>1</v>
      </c>
      <c r="V10" s="134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33">
        <v>0</v>
      </c>
      <c r="V11" s="134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33">
        <v>0</v>
      </c>
      <c r="V12" s="134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33">
        <v>0</v>
      </c>
      <c r="V13" s="134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33">
        <v>0</v>
      </c>
      <c r="V14" s="134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33">
        <v>0</v>
      </c>
      <c r="V15" s="134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33">
        <v>0</v>
      </c>
      <c r="V16" s="134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33">
        <v>0</v>
      </c>
      <c r="V17" s="134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33">
        <v>0</v>
      </c>
      <c r="V18" s="134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33">
        <v>0</v>
      </c>
      <c r="V19" s="134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33">
        <v>0</v>
      </c>
      <c r="V20" s="134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33">
        <v>0</v>
      </c>
      <c r="V21" s="134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33">
        <v>0</v>
      </c>
      <c r="V22" s="134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45">
        <v>0</v>
      </c>
      <c r="V23" s="146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47">
        <f>SUM(U4:U23)</f>
        <v>1</v>
      </c>
      <c r="V24" s="148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9" t="s">
        <v>33</v>
      </c>
      <c r="S27" s="149"/>
      <c r="T27" s="149"/>
      <c r="U27" s="14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0" t="s">
        <v>29</v>
      </c>
      <c r="S28" s="150"/>
      <c r="T28" s="150"/>
      <c r="U28" s="15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7">
        <v>43160</v>
      </c>
      <c r="S29" s="151">
        <v>144.8304</v>
      </c>
      <c r="T29" s="151"/>
      <c r="U29" s="15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8"/>
      <c r="S30" s="151"/>
      <c r="T30" s="151"/>
      <c r="U30" s="15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2" t="s">
        <v>45</v>
      </c>
      <c r="T32" s="15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40</v>
      </c>
      <c r="T33" s="15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9" t="s">
        <v>30</v>
      </c>
      <c r="S37" s="149"/>
      <c r="T37" s="149"/>
      <c r="U37" s="14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5" t="s">
        <v>31</v>
      </c>
      <c r="S38" s="155"/>
      <c r="T38" s="155"/>
      <c r="U38" s="15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7">
        <v>43160</v>
      </c>
      <c r="S39" s="139">
        <v>4586.3857499999995</v>
      </c>
      <c r="T39" s="140"/>
      <c r="U39" s="14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8"/>
      <c r="S40" s="142"/>
      <c r="T40" s="143"/>
      <c r="U40" s="14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7" t="s">
        <v>79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1"/>
      <c r="R1" s="120" t="s">
        <v>81</v>
      </c>
      <c r="S1" s="121"/>
      <c r="T1" s="121"/>
      <c r="U1" s="121"/>
      <c r="V1" s="121"/>
      <c r="W1" s="122"/>
    </row>
    <row r="2" spans="1:23" ht="15" thickBot="1">
      <c r="A2" s="123" t="s">
        <v>82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5"/>
      <c r="Q2" s="1"/>
      <c r="R2" s="126" t="s">
        <v>83</v>
      </c>
      <c r="S2" s="127"/>
      <c r="T2" s="127"/>
      <c r="U2" s="127"/>
      <c r="V2" s="127"/>
      <c r="W2" s="12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9" t="s">
        <v>47</v>
      </c>
      <c r="V3" s="130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31">
        <v>0</v>
      </c>
      <c r="V4" s="132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33">
        <v>0</v>
      </c>
      <c r="V5" s="134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35">
        <v>0</v>
      </c>
      <c r="V6" s="136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35">
        <v>0</v>
      </c>
      <c r="V7" s="136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33">
        <v>1</v>
      </c>
      <c r="V8" s="134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33">
        <v>0</v>
      </c>
      <c r="V9" s="134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33">
        <v>0</v>
      </c>
      <c r="V10" s="134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33">
        <v>0</v>
      </c>
      <c r="V11" s="134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33">
        <v>0</v>
      </c>
      <c r="V12" s="134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33">
        <v>0</v>
      </c>
      <c r="V13" s="134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33">
        <v>0</v>
      </c>
      <c r="V14" s="134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33">
        <v>0</v>
      </c>
      <c r="V15" s="134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33">
        <v>0</v>
      </c>
      <c r="V16" s="134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33">
        <v>0</v>
      </c>
      <c r="V17" s="134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33">
        <v>0</v>
      </c>
      <c r="V18" s="134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33">
        <v>0</v>
      </c>
      <c r="V19" s="134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33">
        <v>0</v>
      </c>
      <c r="V20" s="134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33">
        <v>0</v>
      </c>
      <c r="V21" s="134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33">
        <v>0</v>
      </c>
      <c r="V22" s="134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33">
        <v>0</v>
      </c>
      <c r="V23" s="134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45"/>
      <c r="V24" s="146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47">
        <f>SUM(U4:U24)</f>
        <v>1</v>
      </c>
      <c r="V25" s="148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 t="s">
        <v>33</v>
      </c>
      <c r="S28" s="149"/>
      <c r="T28" s="149"/>
      <c r="U28" s="14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 t="s">
        <v>29</v>
      </c>
      <c r="S29" s="150"/>
      <c r="T29" s="150"/>
      <c r="U29" s="15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7">
        <v>43191</v>
      </c>
      <c r="S30" s="151">
        <v>36.88</v>
      </c>
      <c r="T30" s="151"/>
      <c r="U30" s="15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8"/>
      <c r="S31" s="151"/>
      <c r="T31" s="151"/>
      <c r="U31" s="15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2" t="s">
        <v>45</v>
      </c>
      <c r="T33" s="15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4" t="s">
        <v>40</v>
      </c>
      <c r="T34" s="15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9" t="s">
        <v>30</v>
      </c>
      <c r="S38" s="149"/>
      <c r="T38" s="149"/>
      <c r="U38" s="149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5" t="s">
        <v>31</v>
      </c>
      <c r="S39" s="155"/>
      <c r="T39" s="155"/>
      <c r="U39" s="15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7">
        <v>43191</v>
      </c>
      <c r="S40" s="139">
        <v>6267.390409999999</v>
      </c>
      <c r="T40" s="140"/>
      <c r="U40" s="14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8"/>
      <c r="S41" s="142"/>
      <c r="T41" s="143"/>
      <c r="U41" s="14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5:V5"/>
    <mergeCell ref="U6:V6"/>
    <mergeCell ref="U7:V7"/>
    <mergeCell ref="A1:P1"/>
    <mergeCell ref="R1:W1"/>
    <mergeCell ref="A2:P2"/>
    <mergeCell ref="R2:W2"/>
    <mergeCell ref="U3:V3"/>
    <mergeCell ref="U4:V4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4:V24"/>
    <mergeCell ref="U25:V25"/>
    <mergeCell ref="R28:U28"/>
    <mergeCell ref="R29:U29"/>
    <mergeCell ref="U23:V23"/>
    <mergeCell ref="U22:V22"/>
    <mergeCell ref="R40:R41"/>
    <mergeCell ref="S40:U41"/>
    <mergeCell ref="R30:R31"/>
    <mergeCell ref="S30:U31"/>
    <mergeCell ref="S33:T33"/>
    <mergeCell ref="S34:T34"/>
    <mergeCell ref="R38:U38"/>
    <mergeCell ref="R39:U39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7" t="s">
        <v>84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1"/>
      <c r="R1" s="120" t="s">
        <v>85</v>
      </c>
      <c r="S1" s="121"/>
      <c r="T1" s="121"/>
      <c r="U1" s="121"/>
      <c r="V1" s="121"/>
      <c r="W1" s="122"/>
    </row>
    <row r="2" spans="1:23" ht="15" thickBot="1">
      <c r="A2" s="123" t="s">
        <v>87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5"/>
      <c r="Q2" s="1"/>
      <c r="R2" s="126" t="s">
        <v>88</v>
      </c>
      <c r="S2" s="127"/>
      <c r="T2" s="127"/>
      <c r="U2" s="127"/>
      <c r="V2" s="127"/>
      <c r="W2" s="12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9" t="s">
        <v>47</v>
      </c>
      <c r="V3" s="130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31">
        <v>0</v>
      </c>
      <c r="V4" s="132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33">
        <v>0</v>
      </c>
      <c r="V5" s="134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35">
        <v>0</v>
      </c>
      <c r="V6" s="136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35">
        <v>0</v>
      </c>
      <c r="V7" s="136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33">
        <v>0</v>
      </c>
      <c r="V8" s="134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33">
        <v>0</v>
      </c>
      <c r="V9" s="134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33">
        <v>0</v>
      </c>
      <c r="V10" s="134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33">
        <v>0</v>
      </c>
      <c r="V11" s="134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33">
        <v>0</v>
      </c>
      <c r="V12" s="134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33">
        <v>0</v>
      </c>
      <c r="V13" s="134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33">
        <v>0</v>
      </c>
      <c r="V14" s="134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33">
        <v>0</v>
      </c>
      <c r="V15" s="134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33">
        <v>0</v>
      </c>
      <c r="V16" s="134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33">
        <v>1</v>
      </c>
      <c r="V17" s="134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33">
        <v>0</v>
      </c>
      <c r="V18" s="134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33">
        <v>0</v>
      </c>
      <c r="V19" s="134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33">
        <v>0</v>
      </c>
      <c r="V20" s="134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33">
        <v>0</v>
      </c>
      <c r="V21" s="134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45">
        <v>0</v>
      </c>
      <c r="V22" s="146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47">
        <f>SUM(U4:U22)</f>
        <v>1</v>
      </c>
      <c r="V23" s="148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49" t="s">
        <v>33</v>
      </c>
      <c r="S26" s="149"/>
      <c r="T26" s="149"/>
      <c r="U26" s="149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0" t="s">
        <v>29</v>
      </c>
      <c r="S27" s="150"/>
      <c r="T27" s="150"/>
      <c r="U27" s="150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7">
        <v>43221</v>
      </c>
      <c r="S28" s="151">
        <f>164449.89/1000</f>
        <v>164.44989</v>
      </c>
      <c r="T28" s="151"/>
      <c r="U28" s="151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8"/>
      <c r="S29" s="151"/>
      <c r="T29" s="151"/>
      <c r="U29" s="151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52" t="s">
        <v>45</v>
      </c>
      <c r="T31" s="153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4" t="s">
        <v>40</v>
      </c>
      <c r="T32" s="154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49" t="s">
        <v>30</v>
      </c>
      <c r="S36" s="149"/>
      <c r="T36" s="149"/>
      <c r="U36" s="149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5" t="s">
        <v>31</v>
      </c>
      <c r="S37" s="155"/>
      <c r="T37" s="155"/>
      <c r="U37" s="155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7">
        <v>43221</v>
      </c>
      <c r="S38" s="139">
        <f>6073942.31/1000</f>
        <v>6073.942309999999</v>
      </c>
      <c r="T38" s="140"/>
      <c r="U38" s="141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8"/>
      <c r="S39" s="142"/>
      <c r="T39" s="143"/>
      <c r="U39" s="144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4" sqref="S4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7" t="s">
        <v>89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1"/>
      <c r="R1" s="120" t="s">
        <v>90</v>
      </c>
      <c r="S1" s="121"/>
      <c r="T1" s="121"/>
      <c r="U1" s="121"/>
      <c r="V1" s="121"/>
      <c r="W1" s="122"/>
    </row>
    <row r="2" spans="1:23" ht="15" thickBot="1">
      <c r="A2" s="123" t="s">
        <v>95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5"/>
      <c r="Q2" s="1"/>
      <c r="R2" s="126" t="s">
        <v>96</v>
      </c>
      <c r="S2" s="127"/>
      <c r="T2" s="127"/>
      <c r="U2" s="127"/>
      <c r="V2" s="127"/>
      <c r="W2" s="12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9" t="s">
        <v>47</v>
      </c>
      <c r="V3" s="130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6551.5043749999995</v>
      </c>
      <c r="R4" s="94">
        <v>0</v>
      </c>
      <c r="S4" s="95">
        <v>0</v>
      </c>
      <c r="T4" s="96">
        <v>10</v>
      </c>
      <c r="U4" s="131">
        <v>0</v>
      </c>
      <c r="V4" s="132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6551.5</v>
      </c>
      <c r="R5" s="69">
        <v>0</v>
      </c>
      <c r="S5" s="65">
        <v>0</v>
      </c>
      <c r="T5" s="70">
        <v>1</v>
      </c>
      <c r="U5" s="133">
        <v>0</v>
      </c>
      <c r="V5" s="134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6551.5</v>
      </c>
      <c r="R6" s="71">
        <v>0</v>
      </c>
      <c r="S6" s="72">
        <v>0</v>
      </c>
      <c r="T6" s="73">
        <v>0</v>
      </c>
      <c r="U6" s="135">
        <v>0</v>
      </c>
      <c r="V6" s="136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6551.5</v>
      </c>
      <c r="R7" s="71">
        <v>0</v>
      </c>
      <c r="S7" s="72">
        <v>0</v>
      </c>
      <c r="T7" s="73">
        <v>0</v>
      </c>
      <c r="U7" s="135">
        <v>1</v>
      </c>
      <c r="V7" s="136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6551.5</v>
      </c>
      <c r="R8" s="112">
        <v>0</v>
      </c>
      <c r="S8" s="113">
        <v>0</v>
      </c>
      <c r="T8" s="104">
        <v>45.7</v>
      </c>
      <c r="U8" s="156">
        <v>0</v>
      </c>
      <c r="V8" s="157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6551.5</v>
      </c>
      <c r="R9" s="115">
        <v>0</v>
      </c>
      <c r="S9" s="72">
        <v>0</v>
      </c>
      <c r="T9" s="65">
        <v>0</v>
      </c>
      <c r="U9" s="158">
        <v>0</v>
      </c>
      <c r="V9" s="158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6551.5</v>
      </c>
      <c r="R10" s="71">
        <v>0</v>
      </c>
      <c r="S10" s="72">
        <v>0</v>
      </c>
      <c r="T10" s="70">
        <v>0</v>
      </c>
      <c r="U10" s="133">
        <v>0</v>
      </c>
      <c r="V10" s="134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6551.5</v>
      </c>
      <c r="R11" s="69">
        <v>0</v>
      </c>
      <c r="S11" s="65">
        <v>0</v>
      </c>
      <c r="T11" s="70">
        <v>0</v>
      </c>
      <c r="U11" s="133">
        <v>0</v>
      </c>
      <c r="V11" s="134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6551.5</v>
      </c>
      <c r="R12" s="69">
        <v>0</v>
      </c>
      <c r="S12" s="65">
        <v>0</v>
      </c>
      <c r="T12" s="70">
        <v>0</v>
      </c>
      <c r="U12" s="133">
        <v>0</v>
      </c>
      <c r="V12" s="134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6551.5</v>
      </c>
      <c r="R13" s="69">
        <v>0</v>
      </c>
      <c r="S13" s="65">
        <v>0</v>
      </c>
      <c r="T13" s="70">
        <v>0</v>
      </c>
      <c r="U13" s="133">
        <v>0</v>
      </c>
      <c r="V13" s="134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6551.5</v>
      </c>
      <c r="R14" s="69">
        <v>0</v>
      </c>
      <c r="S14" s="65">
        <v>26.1</v>
      </c>
      <c r="T14" s="74">
        <v>0</v>
      </c>
      <c r="U14" s="133">
        <v>0</v>
      </c>
      <c r="V14" s="134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6551.5</v>
      </c>
      <c r="R15" s="69">
        <v>0</v>
      </c>
      <c r="S15" s="65">
        <v>0</v>
      </c>
      <c r="T15" s="74">
        <v>0</v>
      </c>
      <c r="U15" s="133">
        <v>0</v>
      </c>
      <c r="V15" s="134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2481.690000000001</v>
      </c>
      <c r="N16" s="65">
        <v>11536.94</v>
      </c>
      <c r="O16" s="72">
        <v>10000</v>
      </c>
      <c r="P16" s="3">
        <f t="shared" si="2"/>
        <v>1.153694</v>
      </c>
      <c r="Q16" s="2">
        <v>6551.5</v>
      </c>
      <c r="R16" s="69">
        <v>0</v>
      </c>
      <c r="S16" s="65">
        <v>0</v>
      </c>
      <c r="T16" s="74">
        <v>0</v>
      </c>
      <c r="U16" s="133">
        <v>0</v>
      </c>
      <c r="V16" s="134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6551.5</v>
      </c>
      <c r="R17" s="69">
        <v>74.4</v>
      </c>
      <c r="S17" s="65">
        <v>0</v>
      </c>
      <c r="T17" s="74">
        <v>0</v>
      </c>
      <c r="U17" s="133">
        <v>0</v>
      </c>
      <c r="V17" s="134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6551.5</v>
      </c>
      <c r="R18" s="69">
        <v>0</v>
      </c>
      <c r="S18" s="65">
        <v>0</v>
      </c>
      <c r="T18" s="70">
        <v>0</v>
      </c>
      <c r="U18" s="133">
        <v>0</v>
      </c>
      <c r="V18" s="134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6551.5</v>
      </c>
      <c r="R19" s="69">
        <v>0</v>
      </c>
      <c r="S19" s="65">
        <v>0</v>
      </c>
      <c r="T19" s="70">
        <v>0</v>
      </c>
      <c r="U19" s="133">
        <v>0</v>
      </c>
      <c r="V19" s="134"/>
      <c r="W19" s="68">
        <f t="shared" si="3"/>
        <v>0</v>
      </c>
    </row>
    <row r="20" spans="1:23" ht="12.75">
      <c r="A20" s="10">
        <v>43244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6200</v>
      </c>
      <c r="P20" s="3">
        <f t="shared" si="2"/>
        <v>0</v>
      </c>
      <c r="Q20" s="2">
        <v>6551.5</v>
      </c>
      <c r="R20" s="69"/>
      <c r="S20" s="65"/>
      <c r="T20" s="70"/>
      <c r="U20" s="133"/>
      <c r="V20" s="134"/>
      <c r="W20" s="68">
        <f t="shared" si="3"/>
        <v>0</v>
      </c>
    </row>
    <row r="21" spans="1:23" ht="12.75">
      <c r="A21" s="10">
        <v>43245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5200</v>
      </c>
      <c r="P21" s="3">
        <f t="shared" si="2"/>
        <v>0</v>
      </c>
      <c r="Q21" s="2">
        <v>6551.5</v>
      </c>
      <c r="R21" s="102"/>
      <c r="S21" s="103"/>
      <c r="T21" s="104"/>
      <c r="U21" s="133"/>
      <c r="V21" s="134"/>
      <c r="W21" s="68">
        <f t="shared" si="3"/>
        <v>0</v>
      </c>
    </row>
    <row r="22" spans="1:23" ht="12.75">
      <c r="A22" s="10">
        <v>43249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7500</v>
      </c>
      <c r="P22" s="3">
        <f t="shared" si="2"/>
        <v>0</v>
      </c>
      <c r="Q22" s="2">
        <v>6551.5</v>
      </c>
      <c r="R22" s="102"/>
      <c r="S22" s="103"/>
      <c r="T22" s="104"/>
      <c r="U22" s="133"/>
      <c r="V22" s="134"/>
      <c r="W22" s="68">
        <f t="shared" si="3"/>
        <v>0</v>
      </c>
    </row>
    <row r="23" spans="1:23" ht="12.75">
      <c r="A23" s="10">
        <v>43250</v>
      </c>
      <c r="B23" s="65"/>
      <c r="C23" s="70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11800</v>
      </c>
      <c r="P23" s="3">
        <f t="shared" si="2"/>
        <v>0</v>
      </c>
      <c r="Q23" s="2">
        <v>6551.5</v>
      </c>
      <c r="R23" s="102"/>
      <c r="S23" s="103"/>
      <c r="T23" s="104"/>
      <c r="U23" s="133"/>
      <c r="V23" s="134"/>
      <c r="W23" s="68">
        <f t="shared" si="3"/>
        <v>0</v>
      </c>
    </row>
    <row r="24" spans="1:23" ht="13.5" thickBot="1">
      <c r="A24" s="10">
        <v>43251</v>
      </c>
      <c r="B24" s="65"/>
      <c r="C24" s="74"/>
      <c r="D24" s="106"/>
      <c r="E24" s="106">
        <f t="shared" si="0"/>
        <v>0</v>
      </c>
      <c r="F24" s="78"/>
      <c r="G24" s="65"/>
      <c r="H24" s="65"/>
      <c r="I24" s="78"/>
      <c r="J24" s="78"/>
      <c r="K24" s="78"/>
      <c r="L24" s="78"/>
      <c r="M24" s="65">
        <f t="shared" si="1"/>
        <v>0</v>
      </c>
      <c r="N24" s="65"/>
      <c r="O24" s="65">
        <v>5200</v>
      </c>
      <c r="P24" s="3">
        <f t="shared" si="2"/>
        <v>0</v>
      </c>
      <c r="Q24" s="2">
        <v>6551.5</v>
      </c>
      <c r="R24" s="98"/>
      <c r="S24" s="99"/>
      <c r="T24" s="100"/>
      <c r="U24" s="145"/>
      <c r="V24" s="146"/>
      <c r="W24" s="116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58715.119999999995</v>
      </c>
      <c r="C25" s="85">
        <f t="shared" si="4"/>
        <v>5734.09</v>
      </c>
      <c r="D25" s="107">
        <f t="shared" si="4"/>
        <v>1046.94</v>
      </c>
      <c r="E25" s="107">
        <f t="shared" si="4"/>
        <v>4687.150000000001</v>
      </c>
      <c r="F25" s="85">
        <f t="shared" si="4"/>
        <v>497.67</v>
      </c>
      <c r="G25" s="85">
        <f t="shared" si="4"/>
        <v>5542.57</v>
      </c>
      <c r="H25" s="85">
        <f t="shared" si="4"/>
        <v>26426.559999999998</v>
      </c>
      <c r="I25" s="85">
        <f t="shared" si="4"/>
        <v>1702.73</v>
      </c>
      <c r="J25" s="85">
        <f t="shared" si="4"/>
        <v>669.15</v>
      </c>
      <c r="K25" s="85">
        <f t="shared" si="4"/>
        <v>559.6</v>
      </c>
      <c r="L25" s="85">
        <f t="shared" si="4"/>
        <v>1129.2</v>
      </c>
      <c r="M25" s="84">
        <f t="shared" si="4"/>
        <v>3847.3800000000015</v>
      </c>
      <c r="N25" s="84">
        <f t="shared" si="4"/>
        <v>104824.06999999999</v>
      </c>
      <c r="O25" s="84">
        <f t="shared" si="4"/>
        <v>135300</v>
      </c>
      <c r="P25" s="86">
        <f>N25/O25</f>
        <v>0.7747529194382853</v>
      </c>
      <c r="Q25" s="2"/>
      <c r="R25" s="75">
        <f>SUM(R4:R24)</f>
        <v>74.4</v>
      </c>
      <c r="S25" s="75">
        <f>SUM(S4:S24)</f>
        <v>26.1</v>
      </c>
      <c r="T25" s="75">
        <f>SUM(T4:T24)</f>
        <v>56.7</v>
      </c>
      <c r="U25" s="147">
        <f>SUM(U4:U24)</f>
        <v>1</v>
      </c>
      <c r="V25" s="148"/>
      <c r="W25" s="111">
        <f>R25+S25+U25+T25+V25</f>
        <v>158.2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 t="s">
        <v>33</v>
      </c>
      <c r="S28" s="149"/>
      <c r="T28" s="149"/>
      <c r="U28" s="14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 t="s">
        <v>29</v>
      </c>
      <c r="S29" s="150"/>
      <c r="T29" s="150"/>
      <c r="U29" s="15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7">
        <v>43244</v>
      </c>
      <c r="S30" s="151">
        <v>1.88</v>
      </c>
      <c r="T30" s="151"/>
      <c r="U30" s="15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8"/>
      <c r="S31" s="151"/>
      <c r="T31" s="151"/>
      <c r="U31" s="15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2" t="s">
        <v>45</v>
      </c>
      <c r="T33" s="15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4" t="s">
        <v>40</v>
      </c>
      <c r="T34" s="15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9" t="s">
        <v>30</v>
      </c>
      <c r="S38" s="149"/>
      <c r="T38" s="149"/>
      <c r="U38" s="149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5" t="s">
        <v>31</v>
      </c>
      <c r="S39" s="155"/>
      <c r="T39" s="155"/>
      <c r="U39" s="15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7">
        <v>43244</v>
      </c>
      <c r="S40" s="139">
        <v>4240.388419999998</v>
      </c>
      <c r="T40" s="140"/>
      <c r="U40" s="14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8"/>
      <c r="S41" s="142"/>
      <c r="T41" s="143"/>
      <c r="U41" s="14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7" t="s">
        <v>97</v>
      </c>
      <c r="C26" s="177"/>
      <c r="D26" s="177"/>
      <c r="E26" s="177"/>
      <c r="F26" s="177"/>
      <c r="G26" s="177"/>
      <c r="H26" s="177"/>
      <c r="I26" s="177"/>
      <c r="J26" s="177"/>
      <c r="K26" s="177"/>
      <c r="L26" s="178"/>
      <c r="M26" s="178"/>
      <c r="N26" s="178"/>
    </row>
    <row r="27" spans="1:16" ht="54" customHeight="1">
      <c r="A27" s="172" t="s">
        <v>32</v>
      </c>
      <c r="B27" s="168" t="s">
        <v>43</v>
      </c>
      <c r="C27" s="168"/>
      <c r="D27" s="162" t="s">
        <v>49</v>
      </c>
      <c r="E27" s="174"/>
      <c r="F27" s="175" t="s">
        <v>44</v>
      </c>
      <c r="G27" s="161"/>
      <c r="H27" s="176" t="s">
        <v>52</v>
      </c>
      <c r="I27" s="162"/>
      <c r="J27" s="169"/>
      <c r="K27" s="170"/>
      <c r="L27" s="165" t="s">
        <v>36</v>
      </c>
      <c r="M27" s="166"/>
      <c r="N27" s="167"/>
      <c r="O27" s="159" t="s">
        <v>98</v>
      </c>
      <c r="P27" s="160"/>
    </row>
    <row r="28" spans="1:16" ht="30.75" customHeight="1">
      <c r="A28" s="173"/>
      <c r="B28" s="44" t="s">
        <v>91</v>
      </c>
      <c r="C28" s="22" t="s">
        <v>23</v>
      </c>
      <c r="D28" s="44" t="str">
        <f>B28</f>
        <v>план на січень-травень 2018р.</v>
      </c>
      <c r="E28" s="22" t="str">
        <f>C28</f>
        <v>факт</v>
      </c>
      <c r="F28" s="43" t="str">
        <f>B28</f>
        <v>план на січень-травень 2018р.</v>
      </c>
      <c r="G28" s="58" t="str">
        <f>C28</f>
        <v>факт</v>
      </c>
      <c r="H28" s="44" t="str">
        <f>B28</f>
        <v>план на січень-травень 2018р.</v>
      </c>
      <c r="I28" s="22" t="str">
        <f>C28</f>
        <v>факт</v>
      </c>
      <c r="J28" s="43"/>
      <c r="K28" s="58"/>
      <c r="L28" s="41" t="str">
        <f>D28</f>
        <v>план на січень-травень 2018р.</v>
      </c>
      <c r="M28" s="22" t="str">
        <f>C28</f>
        <v>факт</v>
      </c>
      <c r="N28" s="42" t="s">
        <v>24</v>
      </c>
      <c r="O28" s="161"/>
      <c r="P28" s="162"/>
    </row>
    <row r="29" spans="1:16" ht="23.25" customHeight="1" thickBot="1">
      <c r="A29" s="40">
        <f>травень!S40</f>
        <v>4240.388419999998</v>
      </c>
      <c r="B29" s="45">
        <v>4015</v>
      </c>
      <c r="C29" s="45">
        <v>1535.78</v>
      </c>
      <c r="D29" s="45">
        <v>1000.03</v>
      </c>
      <c r="E29" s="45">
        <v>1596.99</v>
      </c>
      <c r="F29" s="45">
        <v>10000</v>
      </c>
      <c r="G29" s="45">
        <v>1805.03</v>
      </c>
      <c r="H29" s="45">
        <v>10</v>
      </c>
      <c r="I29" s="45">
        <v>5</v>
      </c>
      <c r="J29" s="45"/>
      <c r="K29" s="45"/>
      <c r="L29" s="59">
        <f>H29+F29+D29+J29+B29</f>
        <v>15025.03</v>
      </c>
      <c r="M29" s="46">
        <f>C29+E29+G29+I29</f>
        <v>4942.8</v>
      </c>
      <c r="N29" s="47">
        <f>M29-L29</f>
        <v>-10082.23</v>
      </c>
      <c r="O29" s="163">
        <f>травень!S30</f>
        <v>1.88</v>
      </c>
      <c r="P29" s="164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68"/>
      <c r="P30" s="168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362806.13999999996</v>
      </c>
      <c r="C48" s="28">
        <v>357069.17</v>
      </c>
      <c r="F48" s="1" t="s">
        <v>22</v>
      </c>
      <c r="G48" s="6"/>
      <c r="H48" s="17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73665.48000000001</v>
      </c>
      <c r="C49" s="28">
        <v>63874.12</v>
      </c>
      <c r="G49" s="6"/>
      <c r="H49" s="17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117356.76</v>
      </c>
      <c r="C50" s="28">
        <v>117741.16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11863.5</v>
      </c>
      <c r="C51" s="28">
        <v>12681.87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56263</v>
      </c>
      <c r="C52" s="28">
        <v>42809.29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2500</v>
      </c>
      <c r="C53" s="28">
        <v>2839.39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1500.08</v>
      </c>
      <c r="C54" s="28">
        <v>3366.37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16020.160000000034</v>
      </c>
      <c r="C55" s="12">
        <v>14525.979999999992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644575.12</v>
      </c>
      <c r="C56" s="9">
        <v>619667.4899999999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4015</v>
      </c>
      <c r="C58" s="9">
        <f>C29</f>
        <v>1535.78</v>
      </c>
    </row>
    <row r="59" spans="1:3" ht="25.5">
      <c r="A59" s="76" t="s">
        <v>54</v>
      </c>
      <c r="B59" s="9">
        <f>D29</f>
        <v>1000.03</v>
      </c>
      <c r="C59" s="9">
        <f>E29</f>
        <v>1596.99</v>
      </c>
    </row>
    <row r="60" spans="1:3" ht="12.75">
      <c r="A60" s="76" t="s">
        <v>55</v>
      </c>
      <c r="B60" s="9">
        <f>F29</f>
        <v>10000</v>
      </c>
      <c r="C60" s="9">
        <f>G29</f>
        <v>1805.03</v>
      </c>
    </row>
    <row r="61" spans="1:3" ht="25.5">
      <c r="A61" s="76" t="s">
        <v>56</v>
      </c>
      <c r="B61" s="9">
        <f>H29</f>
        <v>10</v>
      </c>
      <c r="C61" s="9">
        <f>I29</f>
        <v>5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33" sqref="C3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94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25217.1</v>
      </c>
      <c r="G7" s="18">
        <f t="shared" si="0"/>
        <v>400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-3000</v>
      </c>
      <c r="M7" s="18">
        <f t="shared" si="0"/>
        <v>3665</v>
      </c>
      <c r="N7" s="31">
        <f>SUM(B8:M16)</f>
        <v>25617.1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 t="s">
        <v>68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155348.76</v>
      </c>
      <c r="G17" s="30">
        <f t="shared" si="2"/>
        <v>128556.4</v>
      </c>
      <c r="H17" s="30">
        <f t="shared" si="2"/>
        <v>146580.57</v>
      </c>
      <c r="I17" s="30">
        <f t="shared" si="2"/>
        <v>146635.57</v>
      </c>
      <c r="J17" s="30">
        <f t="shared" si="2"/>
        <v>129037.4</v>
      </c>
      <c r="K17" s="30">
        <f t="shared" si="2"/>
        <v>145262.8</v>
      </c>
      <c r="L17" s="30">
        <f t="shared" si="2"/>
        <v>155108.95</v>
      </c>
      <c r="M17" s="30">
        <f t="shared" si="2"/>
        <v>157777.993</v>
      </c>
      <c r="N17" s="32">
        <f t="shared" si="1"/>
        <v>1653534.8</v>
      </c>
      <c r="O17" s="15"/>
    </row>
    <row r="20" spans="1:15" ht="12" hidden="1">
      <c r="A20" t="s">
        <v>93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5">
        <v>130131.66</v>
      </c>
      <c r="G20" s="15">
        <v>128156.4</v>
      </c>
      <c r="H20" s="15">
        <v>146580.57</v>
      </c>
      <c r="I20" s="88">
        <v>146635.57</v>
      </c>
      <c r="J20" s="88">
        <v>129037.4</v>
      </c>
      <c r="K20" s="88">
        <v>145262.8</v>
      </c>
      <c r="L20" s="88">
        <v>155109</v>
      </c>
      <c r="M20" s="88">
        <v>157778</v>
      </c>
      <c r="N20" s="15">
        <f>SUM(B20:M20)</f>
        <v>1653534.78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M21">D20-D17</f>
        <v>6386.440000000002</v>
      </c>
      <c r="E21" s="15">
        <f t="shared" si="3"/>
        <v>19191.800000000003</v>
      </c>
      <c r="F21" s="15">
        <f t="shared" si="3"/>
        <v>-25217.100000000006</v>
      </c>
      <c r="G21" s="15">
        <f t="shared" si="3"/>
        <v>-400</v>
      </c>
      <c r="H21" s="15">
        <f t="shared" si="3"/>
        <v>0</v>
      </c>
      <c r="I21" s="15">
        <f t="shared" si="3"/>
        <v>0</v>
      </c>
      <c r="J21" s="15">
        <f t="shared" si="3"/>
        <v>0</v>
      </c>
      <c r="K21" s="15">
        <f t="shared" si="3"/>
        <v>0</v>
      </c>
      <c r="L21" s="15">
        <f t="shared" si="3"/>
        <v>0.04999999998835847</v>
      </c>
      <c r="M21" s="15">
        <f t="shared" si="3"/>
        <v>0.007000000012340024</v>
      </c>
      <c r="N21" s="15">
        <f>SUM(B21:M21)</f>
        <v>-0.020000000004074536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-25617.080000000075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46308.57999999984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2018-03-05T09:45:49Z</cp:lastPrinted>
  <dcterms:created xsi:type="dcterms:W3CDTF">2006-11-30T08:16:02Z</dcterms:created>
  <dcterms:modified xsi:type="dcterms:W3CDTF">2018-05-24T07:50:34Z</dcterms:modified>
  <cp:category/>
  <cp:version/>
  <cp:contentType/>
  <cp:contentStatus/>
</cp:coreProperties>
</file>